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L6357\Desktop\★★★★★★★★自分へメール\これ\R5経営比較分析\"/>
    </mc:Choice>
  </mc:AlternateContent>
  <xr:revisionPtr revIDLastSave="0" documentId="13_ncr:1_{4761E9E9-0F60-4D6C-A11F-6A3D18BEA039}" xr6:coauthVersionLast="47" xr6:coauthVersionMax="47" xr10:uidLastSave="{00000000-0000-0000-0000-000000000000}"/>
  <workbookProtection workbookAlgorithmName="SHA-512" workbookHashValue="pbUbea1Ib1FA5SGnEEgYI+5PZxaY3UXGT0BUyRJFag9kd6iVfInBuFiaqe+4U2QeIUXv/piN577ks8H3QSkriQ==" workbookSaltValue="gmocVa8GuFOqyHgfB+cZi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F85" i="4"/>
  <c r="E85" i="4"/>
  <c r="AT10" i="4"/>
  <c r="AL10" i="4"/>
  <c r="I10" i="4"/>
  <c r="B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<sst xmlns="http://schemas.openxmlformats.org/spreadsheetml/2006/main" count="231" uniqueCount="116">
  <si>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</si>
  <si>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</si>
  <si>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</si>
  <si>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</si>
  <si>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</si>
  <si>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</si>
  <si>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</si>
  <si>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</si>
  <si>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</si>
  <si>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</si>
  <si>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</si>
  <si>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</si>
  <si>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</si>
  <si>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</si>
  <si>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</si>
  <si>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</si>
  <si>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</si>
  <si>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</si>
  <si>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</si>
  <si>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</si>
  <si>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</si>
  <si>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</si>
  <si>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</si>
  <si>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</si>
  <si>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</si>
  <si>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</si>
  <si>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</si>
  <si>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</si>
  <si>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</si>
  <si>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</si>
  <si>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</si>
  <si>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</si>
  <si>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</si>
  <si>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</si>
  <si>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</si>
  <si>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</si>
  <si>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</si>
  <si>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</si>
  <si>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</si>
  <si>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</si>
  <si>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</si>
  <si>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</si>
  <si>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</si>
  <si>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</si>
  <si>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</si>
  <si>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</si>
  <si>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</si>
  <si>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</si>
  <si>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</si>
  <si>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</si>
  <si>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</si>
  <si>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</si>
  <si>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</si>
  <si>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</si>
  <si>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</si>
  <si>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</si>
  <si>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</si>
  <si>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</si>
  <si>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</si>
  <si>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</si>
  <si>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</si>
  <si>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</si>
  <si>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</si>
  <si>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</si>
  <si>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</si>
  <si>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</si>
  <si>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</si>
  <si>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</si>
  <si>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</si>
  <si>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</si>
  <si>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</si>
  <si>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</si>
  <si>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</si>
  <si>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</si>
  <si>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</si>
  <si>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</si>
  <si>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</si>
  <si>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</si>
  <si>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</si>
  <si>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</si>
  <si>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</si>
  <si>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</si>
  <si>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</si>
  <si>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</si>
  <si>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</si>
  <si>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</si>
  <si>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</si>
  <si>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</si>
  <si>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</si>
  <si>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</si>
  <si>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</si>
  <si>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</si>
  <si>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</si>
  <si>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</si>
  <si>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</si>
  <si>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</si>
  <si>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</si>
  <si>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</si>
  <si>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</si>
  <si>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</si>
  <si>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</si>
  <si>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</si>
  <si>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</si>
  <si>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</si>
  <si>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</si>
  <si>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</si>
  <si>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</si>
  <si>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</si>
  <si>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</si>
  <si>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</si>
  <si>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</si>
  <si>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</si>
  <si>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</si>
  <si>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営の健全性において、「①経常収支比率」は100％を超えており、収支の均衡は保たれている。「⑤経費回収率」は令和5年4月1日の使用料改定により8.79ポイント増加し、類似団体・全国平均を上回ったが、引き続き100％を下回っており、汚水処理にかかる費用が使用料以外の収入(一般会計からの繰入金)により賄われている。
　また、「③流動比率」においては、企業債の償還金が減少傾向となっていることなどから、前年度よりも14.58ポイント増加し、類似団体・全国平均を上回ったが、100％を下回っているため、使用料単価を見直し適切な使用料収入を確保することが必要となる。
　「④企業債残高対事業規模比率」は、類似団体・全国平均よりも低い割合が続いている。今後、処理場施設や管路施設等の改築・更新や、耐震化や耐水化等を進めていく計画であるため、計画的な借入により企業債残高を適正に管理する必要がある。
　経営の効率性において、「⑦施設利用率」は0.93ポイント増加し、引き続き類似団体・全国平均より高い状況となっているが、将来の人口減少などを踏まえると、今後緩やかに減少していくと考えられる。また「⑧水洗化率」では、類似団体・全国平均を上回っているが、引き続き未接続世帯への啓発活動を実施し、接続率の向上を図っていく。</t>
    <rPh sb="56" eb="58">
      <t>レイワ</t>
    </rPh>
    <rPh sb="59" eb="60">
      <t>ネン</t>
    </rPh>
    <rPh sb="61" eb="62">
      <t>ツキ</t>
    </rPh>
    <rPh sb="63" eb="64">
      <t>ヒ</t>
    </rPh>
    <rPh sb="65" eb="68">
      <t>シヨウリョウ</t>
    </rPh>
    <rPh sb="68" eb="70">
      <t>カイテイ</t>
    </rPh>
    <rPh sb="81" eb="83">
      <t>ゾウカ</t>
    </rPh>
    <rPh sb="95" eb="97">
      <t>ウワマワ</t>
    </rPh>
    <rPh sb="216" eb="218">
      <t>ゾウカ</t>
    </rPh>
    <rPh sb="425" eb="427">
      <t>ゾウカ</t>
    </rPh>
    <phoneticPr fontId="4"/>
  </si>
  <si>
    <t xml:space="preserve">  磐田市下水道事業は、昭和56年度から資本費投資を開始しており、現時点では老朽管は存在しない。
　「①有形固定資産減価償却率」については、令和元年度に公営企業会計へ移行したため、累積は非常に低いものとなっているが、今後、減価償却を重ねていくことにより上昇していくこととなる。</t>
    <phoneticPr fontId="4"/>
  </si>
  <si>
    <t xml:space="preserve">  本市事業の課題として、経費回収率が低く、一般会計からの繰入金に依存している割合が高いことが挙げられる。
　経営状況を改善するため、令和5年4月に平均改定率13.9%の使用料改定を実施した。これにより、一部の指標については改善傾向が見込まれるが、人口減少に伴う有収水量の減少など今後も厳しい経営環境が予測される。
　限られた財源の中、投資・財政計画を見直し、計画的な下水道施設の改築・更新、ストックマネジメントによる施設等の修繕を進め、健全な下水道事業の経営に努めるとともに、更なる使用料改定の必要性についても検討を進めていく必要がある。</t>
    <rPh sb="72" eb="73">
      <t>ツキ</t>
    </rPh>
    <rPh sb="74" eb="76">
      <t>ヘイキン</t>
    </rPh>
    <rPh sb="76" eb="78">
      <t>カイテイ</t>
    </rPh>
    <rPh sb="78" eb="79">
      <t>リツ</t>
    </rPh>
    <rPh sb="91" eb="93">
      <t>ジッシ</t>
    </rPh>
    <rPh sb="133" eb="135">
      <t>スイリョウ</t>
    </rPh>
    <rPh sb="146" eb="148">
      <t>ケイエイ</t>
    </rPh>
    <rPh sb="184" eb="187">
      <t>ゲスイドウ</t>
    </rPh>
    <rPh sb="187" eb="189">
      <t>シセツ</t>
    </rPh>
    <rPh sb="190" eb="192">
      <t>カイチク</t>
    </rPh>
    <rPh sb="193" eb="195">
      <t>コウシン</t>
    </rPh>
    <rPh sb="242" eb="245">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</si>
</sst>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01-45B5-8A3D-EC68350391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8101-45B5-8A3D-EC68350391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59.92</c:v>
                </c:pt>
                <c:pt idx="1">
                  <c:v>60.54</c:v>
                </c:pt>
                <c:pt idx="2">
                  <c:v>61.78</c:v>
                </c:pt>
                <c:pt idx="3">
                  <c:v>60.82</c:v>
                </c:pt>
                <c:pt idx="4">
                  <c:v>61.75</c:v>
                </c:pt>
              </c:numCache>
            </c:numRef>
          </c:val>
          <c:extLst>
            <c:ext xmlns:c16="http://schemas.microsoft.com/office/drawing/2014/chart" uri="{C3380CC4-5D6E-409C-BE32-E72D297353CC}">
              <c16:uniqueId val="{00000000-5498-4D32-BFC4-865AC69526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5498-4D32-BFC4-865AC69526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91.58</c:v>
                </c:pt>
                <c:pt idx="1">
                  <c:v>92.35</c:v>
                </c:pt>
                <c:pt idx="2">
                  <c:v>91.69</c:v>
                </c:pt>
                <c:pt idx="3">
                  <c:v>91.28</c:v>
                </c:pt>
                <c:pt idx="4">
                  <c:v>90.95</c:v>
                </c:pt>
              </c:numCache>
            </c:numRef>
          </c:val>
          <c:extLst>
            <c:ext xmlns:c16="http://schemas.microsoft.com/office/drawing/2014/chart" uri="{C3380CC4-5D6E-409C-BE32-E72D297353CC}">
              <c16:uniqueId val="{00000000-A328-4CED-90C4-3C7BB32E22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A328-4CED-90C4-3C7BB32E22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97.1</c:v>
                </c:pt>
                <c:pt idx="1">
                  <c:v>108.59</c:v>
                </c:pt>
                <c:pt idx="2">
                  <c:v>107.25</c:v>
                </c:pt>
                <c:pt idx="3">
                  <c:v>106.21</c:v>
                </c:pt>
                <c:pt idx="4">
                  <c:v>105</c:v>
                </c:pt>
              </c:numCache>
            </c:numRef>
          </c:val>
          <c:extLst>
            <c:ext xmlns:c16="http://schemas.microsoft.com/office/drawing/2014/chart" uri="{C3380CC4-5D6E-409C-BE32-E72D297353CC}">
              <c16:uniqueId val="{00000000-E800-40FA-B8A2-05A2BF4639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E800-40FA-B8A2-05A2BF4639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3.96</c:v>
                </c:pt>
                <c:pt idx="1">
                  <c:v>8.18</c:v>
                </c:pt>
                <c:pt idx="2">
                  <c:v>10.94</c:v>
                </c:pt>
                <c:pt idx="3">
                  <c:v>14.33</c:v>
                </c:pt>
                <c:pt idx="4">
                  <c:v>17.48</c:v>
                </c:pt>
              </c:numCache>
            </c:numRef>
          </c:val>
          <c:extLst>
            <c:ext xmlns:c16="http://schemas.microsoft.com/office/drawing/2014/chart" uri="{C3380CC4-5D6E-409C-BE32-E72D297353CC}">
              <c16:uniqueId val="{00000000-2F93-4082-A7C0-455B630C37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2F93-4082-A7C0-455B630C37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61-49C7-813F-078E8A7626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DA61-49C7-813F-078E8A7626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12.26</c:v>
                </c:pt>
                <c:pt idx="1">
                  <c:v>0</c:v>
                </c:pt>
                <c:pt idx="2">
                  <c:v>0</c:v>
                </c:pt>
                <c:pt idx="3">
                  <c:v>0</c:v>
                </c:pt>
                <c:pt idx="4">
                  <c:v>0</c:v>
                </c:pt>
              </c:numCache>
            </c:numRef>
          </c:val>
          <c:extLst>
            <c:ext xmlns:c16="http://schemas.microsoft.com/office/drawing/2014/chart" uri="{C3380CC4-5D6E-409C-BE32-E72D297353CC}">
              <c16:uniqueId val="{00000000-18D7-45ED-A339-8965C180D6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18D7-45ED-A339-8965C180D6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30.9</c:v>
                </c:pt>
                <c:pt idx="1">
                  <c:v>33.76</c:v>
                </c:pt>
                <c:pt idx="2">
                  <c:v>47.27</c:v>
                </c:pt>
                <c:pt idx="3">
                  <c:v>54.8</c:v>
                </c:pt>
                <c:pt idx="4">
                  <c:v>69.38</c:v>
                </c:pt>
              </c:numCache>
            </c:numRef>
          </c:val>
          <c:extLst>
            <c:ext xmlns:c16="http://schemas.microsoft.com/office/drawing/2014/chart" uri="{C3380CC4-5D6E-409C-BE32-E72D297353CC}">
              <c16:uniqueId val="{00000000-63A7-4BEF-A227-993CE3B2E6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63A7-4BEF-A227-993CE3B2E6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926.49</c:v>
                </c:pt>
                <c:pt idx="1">
                  <c:v>935.39</c:v>
                </c:pt>
                <c:pt idx="2">
                  <c:v>911.97</c:v>
                </c:pt>
                <c:pt idx="3">
                  <c:v>903.92</c:v>
                </c:pt>
                <c:pt idx="4">
                  <c:v>813</c:v>
                </c:pt>
              </c:numCache>
            </c:numRef>
          </c:val>
          <c:extLst>
            <c:ext xmlns:c16="http://schemas.microsoft.com/office/drawing/2014/chart" uri="{C3380CC4-5D6E-409C-BE32-E72D297353CC}">
              <c16:uniqueId val="{00000000-F94B-43A7-9D42-42C110C624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F94B-43A7-9D42-42C110C624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48.33</c:v>
                </c:pt>
                <c:pt idx="1">
                  <c:v>52.97</c:v>
                </c:pt>
                <c:pt idx="2">
                  <c:v>78.09</c:v>
                </c:pt>
                <c:pt idx="3">
                  <c:v>77.23</c:v>
                </c:pt>
                <c:pt idx="4">
                  <c:v>86.02</c:v>
                </c:pt>
              </c:numCache>
            </c:numRef>
          </c:val>
          <c:extLst>
            <c:ext xmlns:c16="http://schemas.microsoft.com/office/drawing/2014/chart" uri="{C3380CC4-5D6E-409C-BE32-E72D297353CC}">
              <c16:uniqueId val="{00000000-6E51-4CF0-B88B-1785FF6BDC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6E51-4CF0-B88B-1785FF6BDC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245.07</c:v>
                </c:pt>
                <c:pt idx="1">
                  <c:v>222.23</c:v>
                </c:pt>
                <c:pt idx="2">
                  <c:v>150.69999999999999</c:v>
                </c:pt>
                <c:pt idx="3">
                  <c:v>152.25</c:v>
                </c:pt>
                <c:pt idx="4">
                  <c:v>152.31</c:v>
                </c:pt>
              </c:numCache>
            </c:numRef>
          </c:val>
          <c:extLst>
            <c:ext xmlns:c16="http://schemas.microsoft.com/office/drawing/2014/chart" uri="{C3380CC4-5D6E-409C-BE32-E72D297353CC}">
              <c16:uniqueId val="{00000000-880A-44E1-8F18-B7E67502FE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880A-44E1-8F18-B7E67502FE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CS177" sqref="CS1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静岡県　磐田市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166684</v>
      </c>
      <c r="AM8" s="36"/>
      <c r="AN8" s="36"/>
      <c r="AO8" s="36"/>
      <c r="AP8" s="36"/>
      <c r="AQ8" s="36"/>
      <c r="AR8" s="36"/>
      <c r="AS8" s="36"/>
      <c r="AT8" s="37">
        <f>データ!T6</f>
        <v>163.44999999999999</v>
      </c>
      <c r="AU8" s="37"/>
      <c r="AV8" s="37"/>
      <c r="AW8" s="37"/>
      <c r="AX8" s="37"/>
      <c r="AY8" s="37"/>
      <c r="AZ8" s="37"/>
      <c r="BA8" s="37"/>
      <c r="BB8" s="37">
        <f>データ!U6</f>
        <v>1019.79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61.22</v>
      </c>
      <c r="J10" s="37"/>
      <c r="K10" s="37"/>
      <c r="L10" s="37"/>
      <c r="M10" s="37"/>
      <c r="N10" s="37"/>
      <c r="O10" s="37"/>
      <c r="P10" s="37">
        <f>データ!P6</f>
        <v>30.76</v>
      </c>
      <c r="Q10" s="37"/>
      <c r="R10" s="37"/>
      <c r="S10" s="37"/>
      <c r="T10" s="37"/>
      <c r="U10" s="37"/>
      <c r="V10" s="37"/>
      <c r="W10" s="37">
        <f>データ!Q6</f>
        <v>84.39</v>
      </c>
      <c r="X10" s="37"/>
      <c r="Y10" s="37"/>
      <c r="Z10" s="37"/>
      <c r="AA10" s="37"/>
      <c r="AB10" s="37"/>
      <c r="AC10" s="37"/>
      <c r="AD10" s="36">
        <f>データ!R6</f>
        <v>2631</v>
      </c>
      <c r="AE10" s="36"/>
      <c r="AF10" s="36"/>
      <c r="AG10" s="36"/>
      <c r="AH10" s="36"/>
      <c r="AI10" s="36"/>
      <c r="AJ10" s="36"/>
      <c r="AK10" s="2"/>
      <c r="AL10" s="36">
        <f>データ!V6</f>
        <v>51163</v>
      </c>
      <c r="AM10" s="36"/>
      <c r="AN10" s="36"/>
      <c r="AO10" s="36"/>
      <c r="AP10" s="36"/>
      <c r="AQ10" s="36"/>
      <c r="AR10" s="36"/>
      <c r="AS10" s="36"/>
      <c r="AT10" s="37">
        <f>データ!W6</f>
        <v>12.53</v>
      </c>
      <c r="AU10" s="37"/>
      <c r="AV10" s="37"/>
      <c r="AW10" s="37"/>
      <c r="AX10" s="37"/>
      <c r="AY10" s="37"/>
      <c r="AZ10" s="37"/>
      <c r="BA10" s="37"/>
      <c r="BB10" s="37">
        <f>データ!X6</f>
        <v>4083.24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fem1hCIW6N9nr+/EGDojwL/Vg+R08S4FS6JSy8/uqKuibPCy97qJuTdLAHLhib65COSnTv2RYsJC/VSrszM+Q==" saltValue="q0jqxNo2kq1RohDdcvEXw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222119</v>
      </c>
      <c r="D6" s="19">
        <f t="shared" si="3"/>
        <v>46</v>
      </c>
      <c r="E6" s="19">
        <f t="shared" si="3"/>
        <v>17</v>
      </c>
      <c r="F6" s="19">
        <f t="shared" si="3"/>
        <v>4</v>
      </c>
      <c r="G6" s="19">
        <f t="shared" si="3"/>
        <v>0</v>
      </c>
      <c r="H6" s="19" t="str">
        <f t="shared" si="3"/>
        <v>静岡県　磐田市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61.22</v>
      </c>
      <c r="P6" s="20">
        <f t="shared" si="3"/>
        <v>30.76</v>
      </c>
      <c r="Q6" s="20">
        <f t="shared" si="3"/>
        <v>84.39</v>
      </c>
      <c r="R6" s="20">
        <f t="shared" si="3"/>
        <v>2631</v>
      </c>
      <c r="S6" s="20">
        <f t="shared" si="3"/>
        <v>166684</v>
      </c>
      <c r="T6" s="20">
        <f t="shared" si="3"/>
        <v>163.44999999999999</v>
      </c>
      <c r="U6" s="20">
        <f t="shared" si="3"/>
        <v>1019.79</v>
      </c>
      <c r="V6" s="20">
        <f t="shared" si="3"/>
        <v>51163</v>
      </c>
      <c r="W6" s="20">
        <f t="shared" si="3"/>
        <v>12.53</v>
      </c>
      <c r="X6" s="20">
        <f t="shared" si="3"/>
        <v>4083.24</v>
      </c>
      <c r="Y6" s="21">
        <f>IF(Y7="",NA(),Y7)</f>
        <v>97.1</v>
      </c>
      <c r="Z6" s="21">
        <f t="shared" ref="Z6:AH6" si="4">IF(Z7="",NA(),Z7)</f>
        <v>108.59</v>
      </c>
      <c r="AA6" s="21">
        <f t="shared" si="4"/>
        <v>107.25</v>
      </c>
      <c r="AB6" s="21">
        <f t="shared" si="4"/>
        <v>106.21</v>
      </c>
      <c r="AC6" s="21">
        <f t="shared" si="4"/>
        <v>105</v>
      </c>
      <c r="AD6" s="21">
        <f t="shared" si="4"/>
        <v>103.34</v>
      </c>
      <c r="AE6" s="21">
        <f t="shared" si="4"/>
        <v>102.7</v>
      </c>
      <c r="AF6" s="21">
        <f t="shared" si="4"/>
        <v>104.11</v>
      </c>
      <c r="AG6" s="21">
        <f t="shared" si="4"/>
        <v>101.98</v>
      </c>
      <c r="AH6" s="21">
        <f t="shared" si="4"/>
        <v>102.68</v>
      </c>
      <c r="AI6" s="20" t="str">
        <f>IF(AI7="","",IF(AI7="-","【-】","【"&amp;SUBSTITUTE(TEXT(AI7,"#,##0.00"),"-","△")&amp;"】"))</f>
        <v>【105.09】</v>
      </c>
      <c r="AJ6" s="21">
        <f>IF(AJ7="",NA(),AJ7)</f>
        <v>12.26</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30.9</v>
      </c>
      <c r="AV6" s="21">
        <f t="shared" ref="AV6:BD6" si="6">IF(AV7="",NA(),AV7)</f>
        <v>33.76</v>
      </c>
      <c r="AW6" s="21">
        <f t="shared" si="6"/>
        <v>47.27</v>
      </c>
      <c r="AX6" s="21">
        <f t="shared" si="6"/>
        <v>54.8</v>
      </c>
      <c r="AY6" s="21">
        <f t="shared" si="6"/>
        <v>69.38</v>
      </c>
      <c r="AZ6" s="21">
        <f t="shared" si="6"/>
        <v>53.44</v>
      </c>
      <c r="BA6" s="21">
        <f t="shared" si="6"/>
        <v>46.85</v>
      </c>
      <c r="BB6" s="21">
        <f t="shared" si="6"/>
        <v>44.35</v>
      </c>
      <c r="BC6" s="21">
        <f t="shared" si="6"/>
        <v>41.51</v>
      </c>
      <c r="BD6" s="21">
        <f t="shared" si="6"/>
        <v>45.01</v>
      </c>
      <c r="BE6" s="20" t="str">
        <f>IF(BE7="","",IF(BE7="-","【-】","【"&amp;SUBSTITUTE(TEXT(BE7,"#,##0.00"),"-","△")&amp;"】"))</f>
        <v>【48.91】</v>
      </c>
      <c r="BF6" s="21">
        <f>IF(BF7="",NA(),BF7)</f>
        <v>926.49</v>
      </c>
      <c r="BG6" s="21">
        <f t="shared" ref="BG6:BO6" si="7">IF(BG7="",NA(),BG7)</f>
        <v>935.39</v>
      </c>
      <c r="BH6" s="21">
        <f t="shared" si="7"/>
        <v>911.97</v>
      </c>
      <c r="BI6" s="21">
        <f t="shared" si="7"/>
        <v>903.92</v>
      </c>
      <c r="BJ6" s="21">
        <f t="shared" si="7"/>
        <v>813</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48.33</v>
      </c>
      <c r="BR6" s="21">
        <f t="shared" ref="BR6:BZ6" si="8">IF(BR7="",NA(),BR7)</f>
        <v>52.97</v>
      </c>
      <c r="BS6" s="21">
        <f t="shared" si="8"/>
        <v>78.09</v>
      </c>
      <c r="BT6" s="21">
        <f t="shared" si="8"/>
        <v>77.23</v>
      </c>
      <c r="BU6" s="21">
        <f t="shared" si="8"/>
        <v>86.02</v>
      </c>
      <c r="BV6" s="21">
        <f t="shared" si="8"/>
        <v>84.3</v>
      </c>
      <c r="BW6" s="21">
        <f t="shared" si="8"/>
        <v>82.88</v>
      </c>
      <c r="BX6" s="21">
        <f t="shared" si="8"/>
        <v>82.53</v>
      </c>
      <c r="BY6" s="21">
        <f t="shared" si="8"/>
        <v>81.81</v>
      </c>
      <c r="BZ6" s="21">
        <f t="shared" si="8"/>
        <v>82.27</v>
      </c>
      <c r="CA6" s="20" t="str">
        <f>IF(CA7="","",IF(CA7="-","【-】","【"&amp;SUBSTITUTE(TEXT(CA7,"#,##0.00"),"-","△")&amp;"】"))</f>
        <v>【75.33】</v>
      </c>
      <c r="CB6" s="21">
        <f>IF(CB7="",NA(),CB7)</f>
        <v>245.07</v>
      </c>
      <c r="CC6" s="21">
        <f t="shared" ref="CC6:CK6" si="9">IF(CC7="",NA(),CC7)</f>
        <v>222.23</v>
      </c>
      <c r="CD6" s="21">
        <f t="shared" si="9"/>
        <v>150.69999999999999</v>
      </c>
      <c r="CE6" s="21">
        <f t="shared" si="9"/>
        <v>152.25</v>
      </c>
      <c r="CF6" s="21">
        <f t="shared" si="9"/>
        <v>152.31</v>
      </c>
      <c r="CG6" s="21">
        <f t="shared" si="9"/>
        <v>185.47</v>
      </c>
      <c r="CH6" s="21">
        <f t="shared" si="9"/>
        <v>187.76</v>
      </c>
      <c r="CI6" s="21">
        <f t="shared" si="9"/>
        <v>190.48</v>
      </c>
      <c r="CJ6" s="21">
        <f t="shared" si="9"/>
        <v>193.59</v>
      </c>
      <c r="CK6" s="21">
        <f t="shared" si="9"/>
        <v>194.42</v>
      </c>
      <c r="CL6" s="20" t="str">
        <f>IF(CL7="","",IF(CL7="-","【-】","【"&amp;SUBSTITUTE(TEXT(CL7,"#,##0.00"),"-","△")&amp;"】"))</f>
        <v>【215.73】</v>
      </c>
      <c r="CM6" s="21">
        <f>IF(CM7="",NA(),CM7)</f>
        <v>59.92</v>
      </c>
      <c r="CN6" s="21">
        <f t="shared" ref="CN6:CV6" si="10">IF(CN7="",NA(),CN7)</f>
        <v>60.54</v>
      </c>
      <c r="CO6" s="21">
        <f t="shared" si="10"/>
        <v>61.78</v>
      </c>
      <c r="CP6" s="21">
        <f t="shared" si="10"/>
        <v>60.82</v>
      </c>
      <c r="CQ6" s="21">
        <f t="shared" si="10"/>
        <v>61.75</v>
      </c>
      <c r="CR6" s="21">
        <f t="shared" si="10"/>
        <v>45.68</v>
      </c>
      <c r="CS6" s="21">
        <f t="shared" si="10"/>
        <v>45.87</v>
      </c>
      <c r="CT6" s="21">
        <f t="shared" si="10"/>
        <v>44.24</v>
      </c>
      <c r="CU6" s="21">
        <f t="shared" si="10"/>
        <v>45.3</v>
      </c>
      <c r="CV6" s="21">
        <f t="shared" si="10"/>
        <v>45.6</v>
      </c>
      <c r="CW6" s="20" t="str">
        <f>IF(CW7="","",IF(CW7="-","【-】","【"&amp;SUBSTITUTE(TEXT(CW7,"#,##0.00"),"-","△")&amp;"】"))</f>
        <v>【43.28】</v>
      </c>
      <c r="CX6" s="21">
        <f>IF(CX7="",NA(),CX7)</f>
        <v>91.58</v>
      </c>
      <c r="CY6" s="21">
        <f t="shared" ref="CY6:DG6" si="11">IF(CY7="",NA(),CY7)</f>
        <v>92.35</v>
      </c>
      <c r="CZ6" s="21">
        <f t="shared" si="11"/>
        <v>91.69</v>
      </c>
      <c r="DA6" s="21">
        <f t="shared" si="11"/>
        <v>91.28</v>
      </c>
      <c r="DB6" s="21">
        <f t="shared" si="11"/>
        <v>90.95</v>
      </c>
      <c r="DC6" s="21">
        <f t="shared" si="11"/>
        <v>87.96</v>
      </c>
      <c r="DD6" s="21">
        <f t="shared" si="11"/>
        <v>87.65</v>
      </c>
      <c r="DE6" s="21">
        <f t="shared" si="11"/>
        <v>88.15</v>
      </c>
      <c r="DF6" s="21">
        <f t="shared" si="11"/>
        <v>88.37</v>
      </c>
      <c r="DG6" s="21">
        <f t="shared" si="11"/>
        <v>88.66</v>
      </c>
      <c r="DH6" s="20" t="str">
        <f>IF(DH7="","",IF(DH7="-","【-】","【"&amp;SUBSTITUTE(TEXT(DH7,"#,##0.00"),"-","△")&amp;"】"))</f>
        <v>【86.21】</v>
      </c>
      <c r="DI6" s="21">
        <f>IF(DI7="",NA(),DI7)</f>
        <v>3.96</v>
      </c>
      <c r="DJ6" s="21">
        <f t="shared" ref="DJ6:DR6" si="12">IF(DJ7="",NA(),DJ7)</f>
        <v>8.18</v>
      </c>
      <c r="DK6" s="21">
        <f t="shared" si="12"/>
        <v>10.94</v>
      </c>
      <c r="DL6" s="21">
        <f t="shared" si="12"/>
        <v>14.33</v>
      </c>
      <c r="DM6" s="21">
        <f t="shared" si="12"/>
        <v>17.48</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222119</v>
      </c>
      <c r="D7" s="23">
        <v>46</v>
      </c>
      <c r="E7" s="23">
        <v>17</v>
      </c>
      <c r="F7" s="23">
        <v>4</v>
      </c>
      <c r="G7" s="23">
        <v>0</v>
      </c>
      <c r="H7" s="23" t="s">
        <v>96</v>
      </c>
      <c r="I7" s="23" t="s">
        <v>97</v>
      </c>
      <c r="J7" s="23" t="s">
        <v>98</v>
      </c>
      <c r="K7" s="23" t="s">
        <v>99</v>
      </c>
      <c r="L7" s="23" t="s">
        <v>100</v>
      </c>
      <c r="M7" s="23" t="s">
        <v>101</v>
      </c>
      <c r="N7" s="24" t="s">
        <v>102</v>
      </c>
      <c r="O7" s="24">
        <v>61.22</v>
      </c>
      <c r="P7" s="24">
        <v>30.76</v>
      </c>
      <c r="Q7" s="24">
        <v>84.39</v>
      </c>
      <c r="R7" s="24">
        <v>2631</v>
      </c>
      <c r="S7" s="24">
        <v>166684</v>
      </c>
      <c r="T7" s="24">
        <v>163.44999999999999</v>
      </c>
      <c r="U7" s="24">
        <v>1019.79</v>
      </c>
      <c r="V7" s="24">
        <v>51163</v>
      </c>
      <c r="W7" s="24">
        <v>12.53</v>
      </c>
      <c r="X7" s="24">
        <v>4083.24</v>
      </c>
      <c r="Y7" s="24">
        <v>97.1</v>
      </c>
      <c r="Z7" s="24">
        <v>108.59</v>
      </c>
      <c r="AA7" s="24">
        <v>107.25</v>
      </c>
      <c r="AB7" s="24">
        <v>106.21</v>
      </c>
      <c r="AC7" s="24">
        <v>105</v>
      </c>
      <c r="AD7" s="24">
        <v>103.34</v>
      </c>
      <c r="AE7" s="24">
        <v>102.7</v>
      </c>
      <c r="AF7" s="24">
        <v>104.11</v>
      </c>
      <c r="AG7" s="24">
        <v>101.98</v>
      </c>
      <c r="AH7" s="24">
        <v>102.68</v>
      </c>
      <c r="AI7" s="24">
        <v>105.09</v>
      </c>
      <c r="AJ7" s="24">
        <v>12.26</v>
      </c>
      <c r="AK7" s="24">
        <v>0</v>
      </c>
      <c r="AL7" s="24">
        <v>0</v>
      </c>
      <c r="AM7" s="24">
        <v>0</v>
      </c>
      <c r="AN7" s="24">
        <v>0</v>
      </c>
      <c r="AO7" s="24">
        <v>29.74</v>
      </c>
      <c r="AP7" s="24">
        <v>48.2</v>
      </c>
      <c r="AQ7" s="24">
        <v>46.91</v>
      </c>
      <c r="AR7" s="24">
        <v>52.27</v>
      </c>
      <c r="AS7" s="24">
        <v>58.68</v>
      </c>
      <c r="AT7" s="24">
        <v>65.73</v>
      </c>
      <c r="AU7" s="24">
        <v>30.9</v>
      </c>
      <c r="AV7" s="24">
        <v>33.76</v>
      </c>
      <c r="AW7" s="24">
        <v>47.27</v>
      </c>
      <c r="AX7" s="24">
        <v>54.8</v>
      </c>
      <c r="AY7" s="24">
        <v>69.38</v>
      </c>
      <c r="AZ7" s="24">
        <v>53.44</v>
      </c>
      <c r="BA7" s="24">
        <v>46.85</v>
      </c>
      <c r="BB7" s="24">
        <v>44.35</v>
      </c>
      <c r="BC7" s="24">
        <v>41.51</v>
      </c>
      <c r="BD7" s="24">
        <v>45.01</v>
      </c>
      <c r="BE7" s="24">
        <v>48.91</v>
      </c>
      <c r="BF7" s="24">
        <v>926.49</v>
      </c>
      <c r="BG7" s="24">
        <v>935.39</v>
      </c>
      <c r="BH7" s="24">
        <v>911.97</v>
      </c>
      <c r="BI7" s="24">
        <v>903.92</v>
      </c>
      <c r="BJ7" s="24">
        <v>813</v>
      </c>
      <c r="BK7" s="24">
        <v>1267.3900000000001</v>
      </c>
      <c r="BL7" s="24">
        <v>1268.6300000000001</v>
      </c>
      <c r="BM7" s="24">
        <v>1283.69</v>
      </c>
      <c r="BN7" s="24">
        <v>1160.22</v>
      </c>
      <c r="BO7" s="24">
        <v>1141.98</v>
      </c>
      <c r="BP7" s="24">
        <v>1156.82</v>
      </c>
      <c r="BQ7" s="24">
        <v>48.33</v>
      </c>
      <c r="BR7" s="24">
        <v>52.97</v>
      </c>
      <c r="BS7" s="24">
        <v>78.09</v>
      </c>
      <c r="BT7" s="24">
        <v>77.23</v>
      </c>
      <c r="BU7" s="24">
        <v>86.02</v>
      </c>
      <c r="BV7" s="24">
        <v>84.3</v>
      </c>
      <c r="BW7" s="24">
        <v>82.88</v>
      </c>
      <c r="BX7" s="24">
        <v>82.53</v>
      </c>
      <c r="BY7" s="24">
        <v>81.81</v>
      </c>
      <c r="BZ7" s="24">
        <v>82.27</v>
      </c>
      <c r="CA7" s="24">
        <v>75.33</v>
      </c>
      <c r="CB7" s="24">
        <v>245.07</v>
      </c>
      <c r="CC7" s="24">
        <v>222.23</v>
      </c>
      <c r="CD7" s="24">
        <v>150.69999999999999</v>
      </c>
      <c r="CE7" s="24">
        <v>152.25</v>
      </c>
      <c r="CF7" s="24">
        <v>152.31</v>
      </c>
      <c r="CG7" s="24">
        <v>185.47</v>
      </c>
      <c r="CH7" s="24">
        <v>187.76</v>
      </c>
      <c r="CI7" s="24">
        <v>190.48</v>
      </c>
      <c r="CJ7" s="24">
        <v>193.59</v>
      </c>
      <c r="CK7" s="24">
        <v>194.42</v>
      </c>
      <c r="CL7" s="24">
        <v>215.73</v>
      </c>
      <c r="CM7" s="24">
        <v>59.92</v>
      </c>
      <c r="CN7" s="24">
        <v>60.54</v>
      </c>
      <c r="CO7" s="24">
        <v>61.78</v>
      </c>
      <c r="CP7" s="24">
        <v>60.82</v>
      </c>
      <c r="CQ7" s="24">
        <v>61.75</v>
      </c>
      <c r="CR7" s="24">
        <v>45.68</v>
      </c>
      <c r="CS7" s="24">
        <v>45.87</v>
      </c>
      <c r="CT7" s="24">
        <v>44.24</v>
      </c>
      <c r="CU7" s="24">
        <v>45.3</v>
      </c>
      <c r="CV7" s="24">
        <v>45.6</v>
      </c>
      <c r="CW7" s="24">
        <v>43.28</v>
      </c>
      <c r="CX7" s="24">
        <v>91.58</v>
      </c>
      <c r="CY7" s="24">
        <v>92.35</v>
      </c>
      <c r="CZ7" s="24">
        <v>91.69</v>
      </c>
      <c r="DA7" s="24">
        <v>91.28</v>
      </c>
      <c r="DB7" s="24">
        <v>90.95</v>
      </c>
      <c r="DC7" s="24">
        <v>87.96</v>
      </c>
      <c r="DD7" s="24">
        <v>87.65</v>
      </c>
      <c r="DE7" s="24">
        <v>88.15</v>
      </c>
      <c r="DF7" s="24">
        <v>88.37</v>
      </c>
      <c r="DG7" s="24">
        <v>88.66</v>
      </c>
      <c r="DH7" s="24">
        <v>86.21</v>
      </c>
      <c r="DI7" s="24">
        <v>3.96</v>
      </c>
      <c r="DJ7" s="24">
        <v>8.18</v>
      </c>
      <c r="DK7" s="24">
        <v>10.94</v>
      </c>
      <c r="DL7" s="24">
        <v>14.33</v>
      </c>
      <c r="DM7" s="24">
        <v>17.48</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2025-01-24T07:11:52Z</dcterms:created>
  <dcterms:modified xsi:type="dcterms:W3CDTF">2025-01-28T08:26:22Z</dcterms:modified>
  <cp:category/>
</cp:coreProperties>
</file>